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elena.shvedova/Documents/"/>
    </mc:Choice>
  </mc:AlternateContent>
  <xr:revisionPtr revIDLastSave="0" documentId="13_ncr:1_{4EF7A602-84D6-0A46-9282-377417369AFB}" xr6:coauthVersionLast="47" xr6:coauthVersionMax="47" xr10:uidLastSave="{00000000-0000-0000-0000-000000000000}"/>
  <bookViews>
    <workbookView xWindow="0" yWindow="500" windowWidth="28800" windowHeight="16000" xr2:uid="{00000000-000D-0000-FFFF-FFFF00000000}"/>
  </bookViews>
  <sheets>
    <sheet name="Калькулятор" sheetId="5" r:id="rId1"/>
    <sheet name="Комиссии" sheetId="2" r:id="rId2"/>
    <sheet name="Доставка" sheetId="3" r:id="rId3"/>
  </sheets>
  <definedNames>
    <definedName name="Deliver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5" l="1"/>
  <c r="F6" i="5"/>
  <c r="E6" i="5"/>
  <c r="G5" i="5"/>
  <c r="F5" i="5"/>
  <c r="E5" i="5"/>
  <c r="G4" i="5"/>
  <c r="F4" i="5"/>
  <c r="E4" i="5"/>
  <c r="F3" i="5"/>
  <c r="E3" i="5"/>
  <c r="D7" i="3"/>
  <c r="D8" i="3"/>
  <c r="D9" i="3"/>
  <c r="D10" i="3"/>
  <c r="D11" i="3"/>
  <c r="D6" i="3"/>
  <c r="B6" i="3"/>
  <c r="D4" i="3"/>
  <c r="D3" i="3"/>
  <c r="B5" i="3"/>
  <c r="B3" i="3"/>
  <c r="B10" i="5" l="1"/>
  <c r="G7" i="5" l="1"/>
  <c r="G8" i="5" s="1"/>
  <c r="F7" i="5"/>
  <c r="F8" i="5" s="1"/>
  <c r="E7" i="5"/>
  <c r="E8" i="5" s="1"/>
</calcChain>
</file>

<file path=xl/sharedStrings.xml><?xml version="1.0" encoding="utf-8"?>
<sst xmlns="http://schemas.openxmlformats.org/spreadsheetml/2006/main" count="92" uniqueCount="87">
  <si>
    <t>Товары для дома</t>
  </si>
  <si>
    <t>Категория</t>
  </si>
  <si>
    <t>Комиссия</t>
  </si>
  <si>
    <t>Одежда и аксессуары</t>
  </si>
  <si>
    <t>Нижнее белье</t>
  </si>
  <si>
    <t>Костюмы и спецодежда</t>
  </si>
  <si>
    <t>Обувь</t>
  </si>
  <si>
    <t>Чемоданы и дорожные сумки</t>
  </si>
  <si>
    <t>Ювелирные изделия</t>
  </si>
  <si>
    <t>Бижутерия</t>
  </si>
  <si>
    <t>Часы</t>
  </si>
  <si>
    <t>Свадьбы и торжества</t>
  </si>
  <si>
    <t>Красота и здоровье</t>
  </si>
  <si>
    <t>Все для детей</t>
  </si>
  <si>
    <t>Игрушки и развлечения</t>
  </si>
  <si>
    <t>Дом и сад</t>
  </si>
  <si>
    <t>Мебель</t>
  </si>
  <si>
    <t>Мебельная фурнитура и крепежи</t>
  </si>
  <si>
    <t>Сантехника</t>
  </si>
  <si>
    <t>Кухонные принадлежности</t>
  </si>
  <si>
    <t>Садовые инструменты</t>
  </si>
  <si>
    <t>Электроинструменты</t>
  </si>
  <si>
    <t>Наборы инструментов</t>
  </si>
  <si>
    <t>Инструменты</t>
  </si>
  <si>
    <t>Лампы и освещение</t>
  </si>
  <si>
    <t>Бытовая техника</t>
  </si>
  <si>
    <t>Кроссовки</t>
  </si>
  <si>
    <t>Спорт и Хобби</t>
  </si>
  <si>
    <t>Мобильные телефоны</t>
  </si>
  <si>
    <t>Смартфоны</t>
  </si>
  <si>
    <t>Телефоны и коммуникации</t>
  </si>
  <si>
    <t>Программное обеспечение и игры, облагаемые НДС</t>
  </si>
  <si>
    <t>Компьютеры и оргтехника</t>
  </si>
  <si>
    <t>Электронные сигареты</t>
  </si>
  <si>
    <t>Цифровая электроника</t>
  </si>
  <si>
    <t>Безопасность</t>
  </si>
  <si>
    <t>Товары для офиса и канцтовары</t>
  </si>
  <si>
    <t>Комплектующие</t>
  </si>
  <si>
    <t>Масло для двигателя</t>
  </si>
  <si>
    <t>Шины</t>
  </si>
  <si>
    <t>Колеса</t>
  </si>
  <si>
    <t>Авто и мото</t>
  </si>
  <si>
    <t>Купоны</t>
  </si>
  <si>
    <t>Электронные подарочные сертификаты</t>
  </si>
  <si>
    <t>Предоплаченные цифровые продукты</t>
  </si>
  <si>
    <t>Еда</t>
  </si>
  <si>
    <t>От 2 до 5 кг</t>
  </si>
  <si>
    <t>Вес</t>
  </si>
  <si>
    <t>Комиссия платформы</t>
  </si>
  <si>
    <t>От 40 до 50 кг</t>
  </si>
  <si>
    <t>От 50 до 60 кг</t>
  </si>
  <si>
    <t>От 60 до 70 кг</t>
  </si>
  <si>
    <t>От 70 до 80 кг</t>
  </si>
  <si>
    <t>Как выбрать категорию</t>
  </si>
  <si>
    <t>FBS, без НДС</t>
  </si>
  <si>
    <t>FBS, с НДС</t>
  </si>
  <si>
    <t>FBA, без НДС</t>
  </si>
  <si>
    <t>FBA, с НДС</t>
  </si>
  <si>
    <t>Шаг 1. Введите данные</t>
  </si>
  <si>
    <t>Внимание. Список категорий и размеры комиссий могут изменяться</t>
  </si>
  <si>
    <t>Прибыль — это цена продажи минус себестоимость и все расходы</t>
  </si>
  <si>
    <t>Особенности для крупногабритных товаров</t>
  </si>
  <si>
    <t>FBS AliExpress и Почта России</t>
  </si>
  <si>
    <t>FBA AliExpress</t>
  </si>
  <si>
    <t>До 1 кг</t>
  </si>
  <si>
    <t>От 1 до 2 кг</t>
  </si>
  <si>
    <t>От 5 до 25 кг</t>
  </si>
  <si>
    <t>От 25 до 40 кг</t>
  </si>
  <si>
    <t>Не доставляется</t>
  </si>
  <si>
    <t>FBS Логистика продавца</t>
  </si>
  <si>
    <t>Крупногабаритными считаются товары, у которых сумма сторон больше 220 см или вес больше 25 кг.</t>
  </si>
  <si>
    <t>Такие товары можно доставлять только по модели FBA или своей службой доставки.</t>
  </si>
  <si>
    <t xml:space="preserve">Доставка (с НДС) </t>
  </si>
  <si>
    <t>Все тарифы</t>
  </si>
  <si>
    <r>
      <t>Категория</t>
    </r>
    <r>
      <rPr>
        <sz val="14"/>
        <color rgb="FFFF0000"/>
        <rFont val="PT Sans"/>
        <family val="2"/>
        <charset val="204"/>
      </rPr>
      <t>*</t>
    </r>
  </si>
  <si>
    <r>
      <t>Цена продажи</t>
    </r>
    <r>
      <rPr>
        <sz val="14"/>
        <color rgb="FFFF0000"/>
        <rFont val="PT Sans"/>
        <family val="2"/>
        <charset val="204"/>
      </rPr>
      <t>*</t>
    </r>
  </si>
  <si>
    <r>
      <t>Себестоимость</t>
    </r>
    <r>
      <rPr>
        <sz val="14"/>
        <color rgb="FFFF0000"/>
        <rFont val="PT Sans"/>
        <family val="2"/>
        <charset val="204"/>
      </rPr>
      <t>*</t>
    </r>
  </si>
  <si>
    <r>
      <t>Вес</t>
    </r>
    <r>
      <rPr>
        <sz val="14"/>
        <color rgb="FFFF0000"/>
        <rFont val="PT Sans"/>
        <family val="2"/>
        <charset val="204"/>
      </rPr>
      <t>*</t>
    </r>
  </si>
  <si>
    <t>Актуальные данные смотрите в приложении №1 к договору</t>
  </si>
  <si>
    <r>
      <t>Сколько вы платите за доставку сейчас</t>
    </r>
    <r>
      <rPr>
        <sz val="14"/>
        <color rgb="FFFF0000"/>
        <rFont val="PT Sans"/>
        <family val="2"/>
        <charset val="204"/>
      </rPr>
      <t>*</t>
    </r>
  </si>
  <si>
    <r>
      <rPr>
        <b/>
        <sz val="14"/>
        <color rgb="FFFF8A48"/>
        <rFont val="PT Sans"/>
        <family val="2"/>
        <charset val="204"/>
      </rPr>
      <t>▼</t>
    </r>
    <r>
      <rPr>
        <sz val="12"/>
        <color rgb="FF000000"/>
        <rFont val="PT Sans"/>
        <family val="2"/>
        <charset val="204"/>
      </rPr>
      <t xml:space="preserve"> Заполните эти поля </t>
    </r>
    <r>
      <rPr>
        <b/>
        <sz val="14"/>
        <color rgb="FFFF8A48"/>
        <rFont val="PT Sans"/>
        <family val="2"/>
        <charset val="204"/>
      </rPr>
      <t>▼</t>
    </r>
  </si>
  <si>
    <r>
      <rPr>
        <sz val="14"/>
        <color rgb="FFFF8A48"/>
        <rFont val="PT Sans"/>
        <family val="2"/>
        <charset val="204"/>
      </rPr>
      <t>▲</t>
    </r>
    <r>
      <rPr>
        <sz val="12"/>
        <color rgb="FF000000"/>
        <rFont val="PT Sans"/>
        <family val="2"/>
        <charset val="204"/>
      </rPr>
      <t xml:space="preserve"> Заполните эти поля </t>
    </r>
    <r>
      <rPr>
        <b/>
        <sz val="14"/>
        <color rgb="FFFF8A48"/>
        <rFont val="PT Sans"/>
        <family val="2"/>
        <charset val="204"/>
      </rPr>
      <t>▲</t>
    </r>
  </si>
  <si>
    <t xml:space="preserve">Цена продажи </t>
  </si>
  <si>
    <t xml:space="preserve">Себестоимость </t>
  </si>
  <si>
    <t xml:space="preserve">Комиссия платформы </t>
  </si>
  <si>
    <t xml:space="preserve">Прибыль </t>
  </si>
  <si>
    <t xml:space="preserve">Шаг 2. Расчёт стоимости доставки и прибыли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</si>
</sst>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#,##0.00\ [$₽-419]"/>
    <numFmt numFmtId="166" formatCode="[$-409]d\-mmm;@"/>
    <numFmt numFmtId="167" formatCode="0.0"/>
    <numFmt numFmtId="168" formatCode="#,##0\ [$₽-419]"/>
  </numFmts>
  <fonts count="28" x14ac:knownFonts="1">
    <font>
      <sz val="10"/>
      <color rgb="FF000000"/>
      <name val="Arial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3"/>
      <charset val="134"/>
      <scheme val="minor"/>
    </font>
    <font>
      <sz val="11"/>
      <color theme="1"/>
      <name val="Arial"/>
      <family val="2"/>
      <scheme val="minor"/>
    </font>
    <font>
      <b/>
      <sz val="20"/>
      <color rgb="FF000000"/>
      <name val="PT Sans"/>
      <family val="2"/>
      <charset val="204"/>
    </font>
    <font>
      <sz val="10"/>
      <color rgb="FF000000"/>
      <name val="PT Sans"/>
      <family val="2"/>
      <charset val="204"/>
    </font>
    <font>
      <sz val="12"/>
      <color rgb="FF000000"/>
      <name val="PT Sans"/>
      <family val="2"/>
      <charset val="204"/>
    </font>
    <font>
      <sz val="14"/>
      <color rgb="FF000000"/>
      <name val="PT Sans"/>
      <family val="2"/>
      <charset val="204"/>
    </font>
    <font>
      <sz val="14"/>
      <color rgb="FFFF0000"/>
      <name val="PT Sans"/>
      <family val="2"/>
      <charset val="204"/>
    </font>
    <font>
      <b/>
      <sz val="14"/>
      <color rgb="FF000000"/>
      <name val="PT Sans"/>
      <family val="2"/>
      <charset val="204"/>
    </font>
    <font>
      <u/>
      <sz val="12"/>
      <color theme="10"/>
      <name val="PT Sans"/>
      <family val="2"/>
      <charset val="204"/>
    </font>
    <font>
      <b/>
      <sz val="14"/>
      <name val="PT Sans"/>
      <family val="2"/>
      <charset val="204"/>
    </font>
    <font>
      <i/>
      <sz val="11"/>
      <color rgb="FF000000"/>
      <name val="PT Sans"/>
      <family val="2"/>
      <charset val="204"/>
    </font>
    <font>
      <sz val="12"/>
      <color theme="1"/>
      <name val="PT Sans"/>
      <family val="2"/>
      <charset val="204"/>
    </font>
    <font>
      <i/>
      <sz val="10"/>
      <color rgb="FF000000"/>
      <name val="PT Sans"/>
      <family val="2"/>
      <charset val="204"/>
    </font>
    <font>
      <sz val="12"/>
      <color theme="1" tint="0.34998626667073579"/>
      <name val="PT Sans"/>
      <family val="2"/>
      <charset val="204"/>
    </font>
    <font>
      <u/>
      <sz val="10"/>
      <color theme="10"/>
      <name val="PT Sans"/>
      <family val="2"/>
      <charset val="204"/>
    </font>
    <font>
      <u/>
      <sz val="14"/>
      <color theme="1"/>
      <name val="PT Sans"/>
      <family val="2"/>
      <charset val="204"/>
    </font>
    <font>
      <sz val="14"/>
      <color theme="1" tint="4.9989318521683403E-2"/>
      <name val="PT Sans"/>
      <family val="2"/>
      <charset val="204"/>
    </font>
    <font>
      <b/>
      <sz val="12"/>
      <color rgb="FF000000"/>
      <name val="PT Sans"/>
      <family val="2"/>
      <charset val="204"/>
    </font>
    <font>
      <b/>
      <sz val="10"/>
      <color rgb="FF000000"/>
      <name val="PT Sans"/>
      <family val="2"/>
      <charset val="204"/>
    </font>
    <font>
      <b/>
      <sz val="10"/>
      <color theme="1"/>
      <name val="PT Sans"/>
      <family val="2"/>
      <charset val="204"/>
    </font>
    <font>
      <sz val="10"/>
      <color theme="1"/>
      <name val="PT Sans"/>
      <family val="2"/>
      <charset val="204"/>
    </font>
    <font>
      <sz val="14"/>
      <name val="PT Sans"/>
      <family val="2"/>
      <charset val="204"/>
    </font>
    <font>
      <sz val="14"/>
      <color theme="1"/>
      <name val="PT Sans"/>
      <family val="2"/>
      <charset val="204"/>
    </font>
    <font>
      <b/>
      <sz val="14"/>
      <color rgb="FFFF8A48"/>
      <name val="PT Sans"/>
      <family val="2"/>
      <charset val="204"/>
    </font>
    <font>
      <sz val="14"/>
      <color rgb="FFFF8A48"/>
      <name val="PT Sans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EAE7E8"/>
        <bgColor indexed="64"/>
      </patternFill>
    </fill>
    <fill>
      <patternFill patternType="solid">
        <fgColor rgb="FFFFCC58"/>
        <bgColor indexed="64"/>
      </patternFill>
    </fill>
    <fill>
      <patternFill patternType="solid">
        <fgColor rgb="FFFFB064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1"/>
      </right>
      <top/>
      <bottom style="thin">
        <color theme="0" tint="-0.34998626667073579"/>
      </bottom>
      <diagonal/>
    </border>
    <border>
      <left style="thin">
        <color theme="1"/>
      </left>
      <right/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0" tint="-0.34998626667073579"/>
      </bottom>
      <diagonal/>
    </border>
    <border>
      <left/>
      <right style="thin">
        <color theme="1"/>
      </right>
      <top style="thin">
        <color theme="1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1"/>
      </right>
      <top style="thin">
        <color theme="0" tint="-0.34998626667073579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0" tint="-0.34998626667073579"/>
      </bottom>
      <diagonal/>
    </border>
    <border>
      <left style="double">
        <color rgb="FFFF8A48"/>
      </left>
      <right style="double">
        <color rgb="FFFF8A48"/>
      </right>
      <top style="double">
        <color rgb="FFFF8A48"/>
      </top>
      <bottom style="thin">
        <color theme="0" tint="-0.34998626667073579"/>
      </bottom>
      <diagonal/>
    </border>
    <border>
      <left style="double">
        <color rgb="FFFF8A48"/>
      </left>
      <right style="double">
        <color rgb="FFFF8A48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rgb="FFFF8A48"/>
      </left>
      <right style="double">
        <color rgb="FFFF8A48"/>
      </right>
      <top style="double">
        <color theme="0" tint="-0.34998626667073579"/>
      </top>
      <bottom style="double">
        <color rgb="FFFF8A48"/>
      </bottom>
      <diagonal/>
    </border>
    <border>
      <left/>
      <right style="medium">
        <color rgb="FFFF8A48"/>
      </right>
      <top style="medium">
        <color rgb="FFFF8A48"/>
      </top>
      <bottom/>
      <diagonal/>
    </border>
    <border>
      <left/>
      <right style="medium">
        <color rgb="FFFF8A48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FF8A48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medium">
        <color rgb="FFFF8A48"/>
      </right>
      <top style="double">
        <color theme="0" tint="-0.34998626667073579"/>
      </top>
      <bottom style="medium">
        <color rgb="FFFF8A48"/>
      </bottom>
      <diagonal/>
    </border>
    <border>
      <left style="double">
        <color rgb="FFFF8A48"/>
      </left>
      <right style="double">
        <color rgb="FFFF8A48"/>
      </right>
      <top style="double">
        <color rgb="FFFF8A48"/>
      </top>
      <bottom/>
      <diagonal/>
    </border>
    <border>
      <left style="double">
        <color rgb="FFFF8A48"/>
      </left>
      <right style="double">
        <color rgb="FFFF8A48"/>
      </right>
      <top style="thin">
        <color theme="0" tint="-0.34998626667073579"/>
      </top>
      <bottom style="double">
        <color theme="0" tint="-0.34998626667073579"/>
      </bottom>
      <diagonal/>
    </border>
    <border>
      <left style="double">
        <color theme="1"/>
      </left>
      <right style="thin">
        <color theme="0" tint="-0.499984740745262"/>
      </right>
      <top style="double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1"/>
      </right>
      <top style="double">
        <color theme="1"/>
      </top>
      <bottom style="thin">
        <color theme="0" tint="-0.499984740745262"/>
      </bottom>
      <diagonal/>
    </border>
    <border>
      <left style="double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1"/>
      </left>
      <right/>
      <top style="thin">
        <color theme="0" tint="-0.499984740745262"/>
      </top>
      <bottom style="double">
        <color theme="1"/>
      </bottom>
      <diagonal/>
    </border>
    <border>
      <left style="thin">
        <color theme="0" tint="-0.499984740745262"/>
      </left>
      <right style="double">
        <color theme="1"/>
      </right>
      <top style="thin">
        <color theme="0" tint="-0.499984740745262"/>
      </top>
      <bottom style="double">
        <color theme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166" fontId="4" fillId="0" borderId="0">
      <alignment vertical="center"/>
    </xf>
  </cellStyleXfs>
  <cellXfs count="79">
    <xf numFmtId="0" fontId="0" fillId="0" borderId="0" xfId="0"/>
    <xf numFmtId="0" fontId="6" fillId="3" borderId="0" xfId="0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11" fillId="3" borderId="0" xfId="3" applyFont="1" applyFill="1" applyAlignment="1">
      <alignment horizontal="left" vertical="center" wrapText="1"/>
    </xf>
    <xf numFmtId="0" fontId="8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6" fillId="3" borderId="0" xfId="0" applyFont="1" applyFill="1" applyAlignment="1">
      <alignment wrapText="1"/>
    </xf>
    <xf numFmtId="0" fontId="7" fillId="3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7" fontId="23" fillId="0" borderId="11" xfId="0" applyNumberFormat="1" applyFont="1" applyBorder="1" applyAlignment="1">
      <alignment horizontal="right" vertical="center"/>
    </xf>
    <xf numFmtId="167" fontId="23" fillId="0" borderId="12" xfId="0" applyNumberFormat="1" applyFont="1" applyBorder="1" applyAlignment="1">
      <alignment horizontal="right" vertical="center"/>
    </xf>
    <xf numFmtId="167" fontId="23" fillId="0" borderId="18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7" fontId="23" fillId="0" borderId="15" xfId="0" applyNumberFormat="1" applyFont="1" applyBorder="1" applyAlignment="1">
      <alignment horizontal="right" vertical="center"/>
    </xf>
    <xf numFmtId="0" fontId="22" fillId="4" borderId="11" xfId="0" applyFont="1" applyFill="1" applyBorder="1" applyAlignment="1">
      <alignment horizontal="center" vertical="center" wrapText="1"/>
    </xf>
    <xf numFmtId="0" fontId="18" fillId="4" borderId="4" xfId="3" applyFont="1" applyFill="1" applyBorder="1" applyAlignment="1">
      <alignment vertical="center" wrapText="1"/>
    </xf>
    <xf numFmtId="9" fontId="19" fillId="4" borderId="4" xfId="2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9" fontId="8" fillId="0" borderId="7" xfId="2" applyFont="1" applyBorder="1" applyAlignment="1">
      <alignment horizontal="right" vertical="center"/>
    </xf>
    <xf numFmtId="0" fontId="11" fillId="3" borderId="0" xfId="3" applyFont="1" applyFill="1" applyAlignment="1">
      <alignment vertical="center"/>
    </xf>
    <xf numFmtId="0" fontId="11" fillId="3" borderId="0" xfId="3" applyFont="1" applyFill="1" applyAlignment="1">
      <alignment horizontal="left" vertical="center"/>
    </xf>
    <xf numFmtId="0" fontId="22" fillId="4" borderId="11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22" fillId="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0" fillId="4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9" fontId="7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right" vertical="center"/>
    </xf>
    <xf numFmtId="0" fontId="12" fillId="4" borderId="28" xfId="0" applyFont="1" applyFill="1" applyBorder="1" applyAlignment="1">
      <alignment horizontal="center" vertical="center" wrapText="1"/>
    </xf>
    <xf numFmtId="168" fontId="24" fillId="0" borderId="29" xfId="1" applyNumberFormat="1" applyFont="1" applyFill="1" applyBorder="1" applyAlignment="1">
      <alignment horizontal="center" vertical="center"/>
    </xf>
    <xf numFmtId="168" fontId="24" fillId="0" borderId="29" xfId="1" applyNumberFormat="1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168" fontId="24" fillId="0" borderId="32" xfId="1" applyNumberFormat="1" applyFont="1" applyFill="1" applyBorder="1" applyAlignment="1">
      <alignment horizontal="center" vertical="center"/>
    </xf>
    <xf numFmtId="168" fontId="25" fillId="3" borderId="33" xfId="1" applyNumberFormat="1" applyFont="1" applyFill="1" applyBorder="1" applyAlignment="1">
      <alignment horizontal="center" vertical="center"/>
    </xf>
    <xf numFmtId="168" fontId="12" fillId="5" borderId="34" xfId="0" applyNumberFormat="1" applyFont="1" applyFill="1" applyBorder="1" applyAlignment="1">
      <alignment horizontal="center" vertical="center" wrapText="1"/>
    </xf>
    <xf numFmtId="168" fontId="12" fillId="5" borderId="30" xfId="0" applyNumberFormat="1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168" fontId="25" fillId="3" borderId="36" xfId="1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vertical="center" wrapText="1"/>
    </xf>
    <xf numFmtId="0" fontId="10" fillId="6" borderId="38" xfId="0" applyFont="1" applyFill="1" applyBorder="1" applyAlignment="1">
      <alignment horizontal="left" vertical="center"/>
    </xf>
    <xf numFmtId="0" fontId="8" fillId="0" borderId="39" xfId="0" applyFont="1" applyBorder="1" applyAlignment="1">
      <alignment vertical="center" wrapText="1"/>
    </xf>
    <xf numFmtId="165" fontId="10" fillId="6" borderId="40" xfId="1" applyNumberFormat="1" applyFont="1" applyFill="1" applyBorder="1" applyAlignment="1">
      <alignment horizontal="left" vertical="center"/>
    </xf>
    <xf numFmtId="0" fontId="10" fillId="6" borderId="40" xfId="0" applyFont="1" applyFill="1" applyBorder="1" applyAlignment="1">
      <alignment horizontal="left" vertical="center"/>
    </xf>
    <xf numFmtId="0" fontId="8" fillId="0" borderId="41" xfId="0" applyFont="1" applyBorder="1" applyAlignment="1">
      <alignment vertical="center" wrapText="1"/>
    </xf>
    <xf numFmtId="165" fontId="10" fillId="6" borderId="42" xfId="1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0" fontId="11" fillId="0" borderId="3" xfId="3" applyFont="1" applyBorder="1" applyAlignment="1">
      <alignment horizontal="left" vertical="center"/>
    </xf>
    <xf numFmtId="0" fontId="17" fillId="0" borderId="0" xfId="3" applyFont="1" applyAlignment="1">
      <alignment horizontal="left" vertical="center"/>
    </xf>
    <xf numFmtId="167" fontId="23" fillId="0" borderId="11" xfId="0" applyNumberFormat="1" applyFont="1" applyBorder="1" applyAlignment="1">
      <alignment horizontal="center" vertical="center"/>
    </xf>
    <xf numFmtId="167" fontId="23" fillId="0" borderId="20" xfId="0" applyNumberFormat="1" applyFont="1" applyBorder="1" applyAlignment="1">
      <alignment horizontal="center" vertical="center"/>
    </xf>
    <xf numFmtId="167" fontId="23" fillId="0" borderId="21" xfId="0" applyNumberFormat="1" applyFont="1" applyBorder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167" fontId="23" fillId="0" borderId="24" xfId="0" applyNumberFormat="1" applyFont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167" fontId="23" fillId="0" borderId="12" xfId="0" applyNumberFormat="1" applyFont="1" applyBorder="1" applyAlignment="1">
      <alignment horizontal="right" vertical="center"/>
    </xf>
    <xf numFmtId="167" fontId="23" fillId="0" borderId="13" xfId="0" applyNumberFormat="1" applyFont="1" applyBorder="1" applyAlignment="1">
      <alignment horizontal="right" vertical="center"/>
    </xf>
    <xf numFmtId="167" fontId="23" fillId="0" borderId="18" xfId="0" applyNumberFormat="1" applyFont="1" applyBorder="1" applyAlignment="1">
      <alignment horizontal="right" vertical="center"/>
    </xf>
    <xf numFmtId="167" fontId="23" fillId="0" borderId="19" xfId="0" applyNumberFormat="1" applyFont="1" applyBorder="1" applyAlignment="1">
      <alignment horizontal="right" vertical="center"/>
    </xf>
    <xf numFmtId="0" fontId="22" fillId="4" borderId="26" xfId="0" applyFont="1" applyFill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center" vertical="center" wrapText="1"/>
    </xf>
  </cellXfs>
  <cellStyles count="7">
    <cellStyle name="Currency" xfId="1" builtinId="4"/>
    <cellStyle name="Hyperlink" xfId="3" builtinId="8"/>
    <cellStyle name="Normal" xfId="0" builtinId="0"/>
    <cellStyle name="Normal 2" xfId="5" xr:uid="{CE466214-41B3-B646-A500-BB98218292A9}"/>
    <cellStyle name="Normal 5" xfId="6" xr:uid="{F6BD641A-CC05-FB46-AABF-09B61D176870}"/>
    <cellStyle name="Per cent" xfId="2" builtinId="5"/>
    <cellStyle name="常规 14" xfId="4" xr:uid="{BC5D9CBE-36D7-6744-B339-E16ADEF2CE7C}"/>
  </cellStyles>
  <dxfs count="1">
    <dxf>
      <font>
        <b/>
        <i val="0"/>
        <strike val="0"/>
        <color rgb="FF287E40"/>
      </font>
    </dxf>
  </dxfs>
  <tableStyles count="0" defaultTableStyle="TableStyleMedium2" defaultPivotStyle="PivotStyleLight16"/>
  <colors>
    <mruColors>
      <color rgb="FF8DA465"/>
      <color rgb="FF758653"/>
      <color rgb="FFFF8A48"/>
      <color rgb="FFFFB064"/>
      <color rgb="FFFFA65C"/>
      <color rgb="FFFF9F57"/>
      <color rgb="FFFF944F"/>
      <color rgb="FFFFCC58"/>
      <color rgb="FFFFC454"/>
      <color rgb="FFEAE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usiness.aliexpress.ru/help/category/1000082597" TargetMode="External"/><Relationship Id="rId2" Type="http://schemas.openxmlformats.org/officeDocument/2006/relationships/hyperlink" Target="https://business.aliexpress.ru/help/category/1000076412" TargetMode="External"/><Relationship Id="rId1" Type="http://schemas.openxmlformats.org/officeDocument/2006/relationships/hyperlink" Target="https://business.aliexpress.ru/help/article/1060692157" TargetMode="External"/><Relationship Id="rId4" Type="http://schemas.openxmlformats.org/officeDocument/2006/relationships/hyperlink" Target="https://business.aliexpress.ru/help/article/fiksirovannie-tarif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business.aliexpress.ru/legal-docs/article/aer_ru_seller_off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business.aliexpress.ru/help/article/fiksirovannie-tari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FD9B-0302-1141-A42D-2216142023BA}">
  <dimension ref="A1:H88"/>
  <sheetViews>
    <sheetView tabSelected="1" zoomScale="61" zoomScaleNormal="100" workbookViewId="0">
      <selection activeCell="E16" sqref="E16"/>
    </sheetView>
  </sheetViews>
  <sheetFormatPr baseColWidth="10" defaultRowHeight="14" x14ac:dyDescent="0.2"/>
  <cols>
    <col min="1" max="1" width="50.83203125" style="10" customWidth="1"/>
    <col min="2" max="2" width="50.83203125" style="1" customWidth="1"/>
    <col min="3" max="3" width="38.6640625" style="1" customWidth="1"/>
    <col min="4" max="4" width="45.33203125" style="1" customWidth="1"/>
    <col min="5" max="7" width="35.83203125" style="1" customWidth="1"/>
    <col min="8" max="8" width="75" style="1" customWidth="1"/>
    <col min="9" max="16384" width="10.83203125" style="1"/>
  </cols>
  <sheetData>
    <row r="1" spans="1:8" ht="45" customHeight="1" x14ac:dyDescent="0.2">
      <c r="A1" s="59" t="s">
        <v>58</v>
      </c>
      <c r="B1" s="59"/>
      <c r="D1" s="2" t="s">
        <v>86</v>
      </c>
      <c r="E1" s="2"/>
    </row>
    <row r="2" spans="1:8" ht="30" customHeight="1" thickBot="1" x14ac:dyDescent="0.25">
      <c r="A2" s="3"/>
      <c r="B2" s="4" t="s">
        <v>80</v>
      </c>
      <c r="D2" s="5"/>
      <c r="E2" s="5"/>
    </row>
    <row r="3" spans="1:8" ht="44" customHeight="1" thickTop="1" x14ac:dyDescent="0.2">
      <c r="A3" s="52" t="s">
        <v>74</v>
      </c>
      <c r="B3" s="53" t="s">
        <v>6</v>
      </c>
      <c r="C3" s="6" t="s">
        <v>53</v>
      </c>
      <c r="D3" s="28"/>
      <c r="E3" s="42" t="str">
        <f>Доставка!$B$1</f>
        <v>FBS AliExpress и Почта России</v>
      </c>
      <c r="F3" s="50" t="str">
        <f>Доставка!$D$1</f>
        <v>FBA AliExpress</v>
      </c>
      <c r="G3" s="45" t="s">
        <v>69</v>
      </c>
    </row>
    <row r="4" spans="1:8" s="7" customFormat="1" ht="38" customHeight="1" x14ac:dyDescent="0.15">
      <c r="A4" s="54" t="s">
        <v>75</v>
      </c>
      <c r="B4" s="55">
        <v>3000</v>
      </c>
      <c r="D4" s="29" t="s">
        <v>82</v>
      </c>
      <c r="E4" s="43">
        <f>$B$4</f>
        <v>3000</v>
      </c>
      <c r="F4" s="43">
        <f t="shared" ref="F4:G4" si="0">$B$4</f>
        <v>3000</v>
      </c>
      <c r="G4" s="46">
        <f t="shared" si="0"/>
        <v>3000</v>
      </c>
      <c r="H4" s="8"/>
    </row>
    <row r="5" spans="1:8" s="7" customFormat="1" ht="38" customHeight="1" x14ac:dyDescent="0.2">
      <c r="A5" s="54" t="s">
        <v>76</v>
      </c>
      <c r="B5" s="55">
        <v>1000</v>
      </c>
      <c r="C5" s="1"/>
      <c r="D5" s="29" t="s">
        <v>83</v>
      </c>
      <c r="E5" s="43">
        <f>$B$5</f>
        <v>1000</v>
      </c>
      <c r="F5" s="43">
        <f t="shared" ref="F5:G5" si="1">$B$5</f>
        <v>1000</v>
      </c>
      <c r="G5" s="46">
        <f t="shared" si="1"/>
        <v>1000</v>
      </c>
    </row>
    <row r="6" spans="1:8" s="7" customFormat="1" ht="38" customHeight="1" x14ac:dyDescent="0.2">
      <c r="A6" s="54" t="s">
        <v>77</v>
      </c>
      <c r="B6" s="56" t="s">
        <v>46</v>
      </c>
      <c r="C6" s="1"/>
      <c r="D6" s="29" t="s">
        <v>72</v>
      </c>
      <c r="E6" s="44">
        <f>IF($B$6=Доставка!$A$3,Доставка!$C$3,IF(Калькулятор!$B$6=Доставка!$A$4,Доставка!$C$3,IF(Калькулятор!$B$6=Доставка!$A$5,Доставка!$C$5,IF(Калькулятор!$B$6=Доставка!$A$6,Доставка!$C$6,"Крупногабаритные товары не доставляются"))))</f>
        <v>359</v>
      </c>
      <c r="F6" s="44">
        <f>IF($B$6=Доставка!$A$3,Доставка!$E$3,IF(Калькулятор!$B$6=Доставка!$A$4,Доставка!$E$4,IF(Калькулятор!$B$6=Доставка!$A$5,Доставка!$E$4,IF(Калькулятор!$B$6=Доставка!$A$6,Доставка!$E$6,IF(Калькулятор!$B$6=Доставка!$A$7,Доставка!$E$7,IF(Калькулятор!$B$6=Доставка!$A$8,Доставка!$E$8,IF(Калькулятор!$B$6=Доставка!$A$9,Доставка!$E$9,IF(Калькулятор!$B$6=Доставка!$A$10,Доставка!$E$10,IF(Калькулятор!$B$6=Доставка!$A$11,Доставка!$E$11,Не доставляется)))))))))</f>
        <v>200</v>
      </c>
      <c r="G6" s="46">
        <f>$B$7</f>
        <v>300</v>
      </c>
      <c r="H6" s="8"/>
    </row>
    <row r="7" spans="1:8" ht="38" customHeight="1" thickBot="1" x14ac:dyDescent="0.25">
      <c r="A7" s="57" t="s">
        <v>79</v>
      </c>
      <c r="B7" s="58">
        <v>300</v>
      </c>
      <c r="D7" s="30" t="s">
        <v>84</v>
      </c>
      <c r="E7" s="43">
        <f>$B$10*$B$4</f>
        <v>150</v>
      </c>
      <c r="F7" s="51">
        <f>$B$10*$B$4</f>
        <v>150</v>
      </c>
      <c r="G7" s="47">
        <f>$B$10*$B$4</f>
        <v>150</v>
      </c>
      <c r="H7" s="8"/>
    </row>
    <row r="8" spans="1:8" ht="42" customHeight="1" thickTop="1" thickBot="1" x14ac:dyDescent="0.25">
      <c r="B8" s="11" t="s">
        <v>81</v>
      </c>
      <c r="D8" s="41" t="s">
        <v>85</v>
      </c>
      <c r="E8" s="49">
        <f>IF(ISNUMBER(MATCH($B$6,Доставка!$A$7:$A$11,0)),"Крупногабаритные товары не доставляются",E4-E5-E6-E7)</f>
        <v>1491</v>
      </c>
      <c r="F8" s="49">
        <f>F4-F5-F6-F7</f>
        <v>1650</v>
      </c>
      <c r="G8" s="48">
        <f>G4-G5-G6-G7</f>
        <v>1550</v>
      </c>
      <c r="H8" s="9"/>
    </row>
    <row r="9" spans="1:8" ht="35" customHeight="1" thickTop="1" x14ac:dyDescent="0.2">
      <c r="D9" s="12" t="s">
        <v>60</v>
      </c>
      <c r="E9" s="31" t="s">
        <v>62</v>
      </c>
      <c r="F9" s="31" t="s">
        <v>63</v>
      </c>
      <c r="G9" s="13"/>
      <c r="H9" s="9"/>
    </row>
    <row r="10" spans="1:8" ht="35" customHeight="1" x14ac:dyDescent="0.2">
      <c r="A10" s="26" t="s">
        <v>48</v>
      </c>
      <c r="B10" s="27">
        <f>IFERROR(VLOOKUP(B3,Комиссии!A:B,2,FALSE),"")</f>
        <v>0.05</v>
      </c>
      <c r="D10" s="14"/>
      <c r="E10" s="32" t="s">
        <v>73</v>
      </c>
      <c r="F10" s="14"/>
      <c r="G10" s="14"/>
      <c r="H10" s="9"/>
    </row>
    <row r="11" spans="1:8" ht="42" customHeight="1" x14ac:dyDescent="0.2">
      <c r="C11" s="15"/>
      <c r="D11" s="14"/>
      <c r="E11" s="32"/>
      <c r="F11" s="14"/>
      <c r="G11" s="14"/>
      <c r="H11" s="15"/>
    </row>
    <row r="12" spans="1:8" s="14" customFormat="1" ht="51" customHeight="1" x14ac:dyDescent="0.2">
      <c r="A12" s="2" t="s">
        <v>61</v>
      </c>
      <c r="B12" s="1"/>
      <c r="C12" s="15"/>
      <c r="D12" s="1"/>
      <c r="E12" s="1"/>
      <c r="F12" s="1"/>
      <c r="G12" s="1"/>
      <c r="H12" s="15"/>
    </row>
    <row r="13" spans="1:8" ht="43" customHeight="1" x14ac:dyDescent="0.2">
      <c r="A13" s="60" t="s">
        <v>70</v>
      </c>
      <c r="B13" s="60"/>
    </row>
    <row r="14" spans="1:8" ht="43" customHeight="1" x14ac:dyDescent="0.2">
      <c r="A14" s="60" t="s">
        <v>71</v>
      </c>
      <c r="B14" s="60"/>
    </row>
    <row r="15" spans="1:8" ht="40" customHeight="1" x14ac:dyDescent="0.2">
      <c r="A15" s="1"/>
    </row>
    <row r="16" spans="1:8" ht="40" customHeight="1" x14ac:dyDescent="0.2"/>
    <row r="17" spans="1:8" ht="43" customHeight="1" x14ac:dyDescent="0.2"/>
    <row r="18" spans="1:8" ht="43" customHeight="1" x14ac:dyDescent="0.2">
      <c r="A18" s="16"/>
      <c r="B18" s="15"/>
    </row>
    <row r="19" spans="1:8" ht="43" customHeight="1" x14ac:dyDescent="0.2">
      <c r="A19" s="16"/>
      <c r="B19" s="15"/>
    </row>
    <row r="20" spans="1:8" ht="43" customHeight="1" x14ac:dyDescent="0.2"/>
    <row r="21" spans="1:8" s="15" customFormat="1" ht="25" customHeight="1" x14ac:dyDescent="0.2">
      <c r="A21" s="10"/>
      <c r="B21" s="1"/>
      <c r="C21" s="1"/>
      <c r="D21" s="1"/>
      <c r="E21" s="1"/>
      <c r="F21" s="1"/>
      <c r="G21" s="1"/>
      <c r="H21" s="1"/>
    </row>
    <row r="22" spans="1:8" s="15" customFormat="1" ht="25" customHeight="1" x14ac:dyDescent="0.2">
      <c r="A22" s="10"/>
      <c r="B22" s="1"/>
      <c r="C22" s="1"/>
      <c r="D22" s="1"/>
      <c r="E22" s="1"/>
      <c r="F22" s="1"/>
      <c r="G22" s="1"/>
      <c r="H22" s="1"/>
    </row>
    <row r="23" spans="1:8" ht="43" customHeight="1" x14ac:dyDescent="0.2"/>
    <row r="24" spans="1:8" ht="43" customHeight="1" x14ac:dyDescent="0.2"/>
    <row r="25" spans="1:8" ht="43" customHeight="1" x14ac:dyDescent="0.2"/>
    <row r="26" spans="1:8" ht="43" customHeight="1" x14ac:dyDescent="0.2"/>
    <row r="27" spans="1:8" ht="43" customHeight="1" x14ac:dyDescent="0.2"/>
    <row r="28" spans="1:8" ht="43" customHeight="1" x14ac:dyDescent="0.2"/>
    <row r="29" spans="1:8" ht="43" customHeight="1" x14ac:dyDescent="0.2"/>
    <row r="30" spans="1:8" ht="43" customHeight="1" x14ac:dyDescent="0.2"/>
    <row r="31" spans="1:8" ht="43" customHeight="1" x14ac:dyDescent="0.2"/>
    <row r="32" spans="1:8" ht="43" customHeight="1" x14ac:dyDescent="0.2"/>
    <row r="33" ht="43" customHeight="1" x14ac:dyDescent="0.2"/>
    <row r="34" ht="43" customHeight="1" x14ac:dyDescent="0.2"/>
    <row r="35" ht="43" customHeight="1" x14ac:dyDescent="0.2"/>
    <row r="36" ht="43" customHeight="1" x14ac:dyDescent="0.2"/>
    <row r="37" ht="43" customHeight="1" x14ac:dyDescent="0.2"/>
    <row r="38" ht="43" customHeight="1" x14ac:dyDescent="0.2"/>
    <row r="39" ht="43" customHeight="1" x14ac:dyDescent="0.2"/>
    <row r="40" ht="43" customHeight="1" x14ac:dyDescent="0.2"/>
    <row r="41" ht="43" customHeight="1" x14ac:dyDescent="0.2"/>
    <row r="42" ht="43" customHeight="1" x14ac:dyDescent="0.2"/>
    <row r="43" ht="43" customHeight="1" x14ac:dyDescent="0.2"/>
    <row r="44" ht="43" customHeight="1" x14ac:dyDescent="0.2"/>
    <row r="45" ht="43" customHeight="1" x14ac:dyDescent="0.2"/>
    <row r="46" ht="43" customHeight="1" x14ac:dyDescent="0.2"/>
    <row r="47" ht="43" customHeight="1" x14ac:dyDescent="0.2"/>
    <row r="48" ht="43" customHeight="1" x14ac:dyDescent="0.2"/>
    <row r="49" ht="43" customHeight="1" x14ac:dyDescent="0.2"/>
    <row r="50" ht="43" customHeight="1" x14ac:dyDescent="0.2"/>
    <row r="51" ht="43" customHeight="1" x14ac:dyDescent="0.2"/>
    <row r="52" ht="43" customHeight="1" x14ac:dyDescent="0.2"/>
    <row r="53" ht="43" customHeight="1" x14ac:dyDescent="0.2"/>
    <row r="54" ht="43" customHeight="1" x14ac:dyDescent="0.2"/>
    <row r="55" ht="43" customHeight="1" x14ac:dyDescent="0.2"/>
    <row r="56" ht="43" customHeight="1" x14ac:dyDescent="0.2"/>
    <row r="57" ht="43" customHeight="1" x14ac:dyDescent="0.2"/>
    <row r="58" ht="43" customHeight="1" x14ac:dyDescent="0.2"/>
    <row r="59" ht="43" customHeight="1" x14ac:dyDescent="0.2"/>
    <row r="60" ht="43" customHeight="1" x14ac:dyDescent="0.2"/>
    <row r="61" ht="43" customHeight="1" x14ac:dyDescent="0.2"/>
    <row r="62" ht="43" customHeight="1" x14ac:dyDescent="0.2"/>
    <row r="63" ht="43" customHeight="1" x14ac:dyDescent="0.2"/>
    <row r="64" ht="43" customHeight="1" x14ac:dyDescent="0.2"/>
    <row r="65" ht="43" customHeight="1" x14ac:dyDescent="0.2"/>
    <row r="66" ht="43" customHeight="1" x14ac:dyDescent="0.2"/>
    <row r="67" ht="43" customHeight="1" x14ac:dyDescent="0.2"/>
    <row r="68" ht="43" customHeight="1" x14ac:dyDescent="0.2"/>
    <row r="69" ht="43" customHeight="1" x14ac:dyDescent="0.2"/>
    <row r="70" ht="43" customHeight="1" x14ac:dyDescent="0.2"/>
    <row r="71" ht="43" customHeight="1" x14ac:dyDescent="0.2"/>
    <row r="72" ht="43" customHeight="1" x14ac:dyDescent="0.2"/>
    <row r="73" ht="43" customHeight="1" x14ac:dyDescent="0.2"/>
    <row r="74" ht="43" customHeight="1" x14ac:dyDescent="0.2"/>
    <row r="75" ht="43" customHeight="1" x14ac:dyDescent="0.2"/>
    <row r="76" ht="43" customHeight="1" x14ac:dyDescent="0.2"/>
    <row r="77" ht="43" customHeight="1" x14ac:dyDescent="0.2"/>
    <row r="78" ht="43" customHeight="1" x14ac:dyDescent="0.2"/>
    <row r="79" ht="43" customHeight="1" x14ac:dyDescent="0.2"/>
    <row r="80" ht="43" customHeight="1" x14ac:dyDescent="0.2"/>
    <row r="81" ht="43" customHeight="1" x14ac:dyDescent="0.2"/>
    <row r="82" ht="43" customHeight="1" x14ac:dyDescent="0.2"/>
    <row r="83" ht="43" customHeight="1" x14ac:dyDescent="0.2"/>
    <row r="84" ht="43" customHeight="1" x14ac:dyDescent="0.2"/>
    <row r="85" ht="43" customHeight="1" x14ac:dyDescent="0.2"/>
    <row r="86" ht="43" customHeight="1" x14ac:dyDescent="0.2"/>
    <row r="87" ht="43" customHeight="1" x14ac:dyDescent="0.2"/>
    <row r="88" ht="43" customHeight="1" x14ac:dyDescent="0.2"/>
  </sheetData>
  <mergeCells count="3">
    <mergeCell ref="A1:B1"/>
    <mergeCell ref="A14:B14"/>
    <mergeCell ref="A13:B13"/>
  </mergeCells>
  <conditionalFormatting sqref="F6">
    <cfRule type="cellIs" dxfId="0" priority="1" operator="equal">
      <formula>0</formula>
    </cfRule>
  </conditionalFormatting>
  <hyperlinks>
    <hyperlink ref="A10" location="Комиссии!A1" display="Комиссия платформы" xr:uid="{A841DD27-2351-4840-8D4A-72F0215AA5BD}"/>
    <hyperlink ref="C3" r:id="rId1" display="?" xr:uid="{8CE327F0-C2D0-2B45-81DF-BD10F8B0DB42}"/>
    <hyperlink ref="E9" r:id="rId2" display="FBS Почта России" xr:uid="{AFA244C7-C782-EE47-9E5C-64AF378A5088}"/>
    <hyperlink ref="F9" r:id="rId3" display="FBA: AliExpress" xr:uid="{37BF49C4-511D-BB4A-98E6-F1C6255AD733}"/>
    <hyperlink ref="E10" r:id="rId4" xr:uid="{B893AC20-DEDB-764A-AE7D-56BB839917BC}"/>
  </hyperlink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903861E-5F19-2945-B65B-868968AA49CC}">
          <x14:formula1>
            <xm:f>Комиссии!$A$4:$A$47</xm:f>
          </x14:formula1>
          <xm:sqref>B3</xm:sqref>
        </x14:dataValidation>
        <x14:dataValidation type="list" allowBlank="1" showInputMessage="1" showErrorMessage="1" xr:uid="{3E02CF75-3F15-B840-9D77-9DB9BFD45E41}">
          <x14:formula1>
            <xm:f>Доставка!$A$3:$A$11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47"/>
  <sheetViews>
    <sheetView workbookViewId="0">
      <pane ySplit="1" topLeftCell="A42" activePane="bottomLeft" state="frozen"/>
      <selection pane="bottomLeft" activeCell="A2" sqref="A2:B2"/>
    </sheetView>
  </sheetViews>
  <sheetFormatPr baseColWidth="10" defaultColWidth="14.5" defaultRowHeight="15.75" customHeight="1" x14ac:dyDescent="0.15"/>
  <cols>
    <col min="1" max="1" width="46.33203125" style="36" customWidth="1"/>
    <col min="2" max="2" width="17.83203125" style="36" customWidth="1"/>
    <col min="3" max="3" width="19.5" style="36" customWidth="1"/>
    <col min="4" max="16384" width="14.5" style="36"/>
  </cols>
  <sheetData>
    <row r="1" spans="1:2" ht="30" customHeight="1" x14ac:dyDescent="0.15">
      <c r="A1" s="17" t="s">
        <v>59</v>
      </c>
    </row>
    <row r="2" spans="1:2" ht="27" customHeight="1" x14ac:dyDescent="0.15">
      <c r="A2" s="61" t="s">
        <v>78</v>
      </c>
      <c r="B2" s="61"/>
    </row>
    <row r="3" spans="1:2" ht="26" customHeight="1" x14ac:dyDescent="0.15">
      <c r="A3" s="37" t="s">
        <v>1</v>
      </c>
      <c r="B3" s="37" t="s">
        <v>2</v>
      </c>
    </row>
    <row r="4" spans="1:2" ht="15.75" customHeight="1" x14ac:dyDescent="0.15">
      <c r="A4" s="40" t="s">
        <v>41</v>
      </c>
      <c r="B4" s="39">
        <v>0.08</v>
      </c>
    </row>
    <row r="5" spans="1:2" ht="15.75" customHeight="1" x14ac:dyDescent="0.15">
      <c r="A5" s="38" t="s">
        <v>35</v>
      </c>
      <c r="B5" s="39">
        <v>0.05</v>
      </c>
    </row>
    <row r="6" spans="1:2" ht="15.75" customHeight="1" x14ac:dyDescent="0.15">
      <c r="A6" s="38" t="s">
        <v>9</v>
      </c>
      <c r="B6" s="39">
        <v>0.08</v>
      </c>
    </row>
    <row r="7" spans="1:2" ht="15.75" customHeight="1" x14ac:dyDescent="0.15">
      <c r="A7" s="38" t="s">
        <v>25</v>
      </c>
      <c r="B7" s="39">
        <v>0.05</v>
      </c>
    </row>
    <row r="8" spans="1:2" ht="15.75" customHeight="1" x14ac:dyDescent="0.15">
      <c r="A8" s="38" t="s">
        <v>13</v>
      </c>
      <c r="B8" s="39">
        <v>0.08</v>
      </c>
    </row>
    <row r="9" spans="1:2" ht="15.75" customHeight="1" x14ac:dyDescent="0.15">
      <c r="A9" s="38" t="s">
        <v>15</v>
      </c>
      <c r="B9" s="39">
        <v>0.08</v>
      </c>
    </row>
    <row r="10" spans="1:2" ht="15.75" customHeight="1" x14ac:dyDescent="0.15">
      <c r="A10" s="40" t="s">
        <v>45</v>
      </c>
      <c r="B10" s="39">
        <v>0.08</v>
      </c>
    </row>
    <row r="11" spans="1:2" ht="15.75" customHeight="1" x14ac:dyDescent="0.15">
      <c r="A11" s="38" t="s">
        <v>14</v>
      </c>
      <c r="B11" s="39">
        <v>0.08</v>
      </c>
    </row>
    <row r="12" spans="1:2" ht="15.75" customHeight="1" x14ac:dyDescent="0.15">
      <c r="A12" s="40" t="s">
        <v>23</v>
      </c>
      <c r="B12" s="39">
        <v>0.08</v>
      </c>
    </row>
    <row r="13" spans="1:2" ht="15.75" customHeight="1" x14ac:dyDescent="0.15">
      <c r="A13" s="38" t="s">
        <v>40</v>
      </c>
      <c r="B13" s="39">
        <v>0.05</v>
      </c>
    </row>
    <row r="14" spans="1:2" ht="15.75" customHeight="1" x14ac:dyDescent="0.15">
      <c r="A14" s="38" t="s">
        <v>37</v>
      </c>
      <c r="B14" s="39">
        <v>0.08</v>
      </c>
    </row>
    <row r="15" spans="1:2" ht="15.75" customHeight="1" x14ac:dyDescent="0.15">
      <c r="A15" s="40" t="s">
        <v>32</v>
      </c>
      <c r="B15" s="39">
        <v>0.05</v>
      </c>
    </row>
    <row r="16" spans="1:2" ht="15.75" customHeight="1" x14ac:dyDescent="0.15">
      <c r="A16" s="38" t="s">
        <v>5</v>
      </c>
      <c r="B16" s="39">
        <v>0.08</v>
      </c>
    </row>
    <row r="17" spans="1:2" ht="15.75" customHeight="1" x14ac:dyDescent="0.15">
      <c r="A17" s="38" t="s">
        <v>12</v>
      </c>
      <c r="B17" s="39">
        <v>0.08</v>
      </c>
    </row>
    <row r="18" spans="1:2" ht="15.75" customHeight="1" x14ac:dyDescent="0.15">
      <c r="A18" s="38" t="s">
        <v>26</v>
      </c>
      <c r="B18" s="39">
        <v>0.05</v>
      </c>
    </row>
    <row r="19" spans="1:2" ht="15.75" customHeight="1" x14ac:dyDescent="0.15">
      <c r="A19" s="38" t="s">
        <v>42</v>
      </c>
      <c r="B19" s="39">
        <v>0.05</v>
      </c>
    </row>
    <row r="20" spans="1:2" ht="15.75" customHeight="1" x14ac:dyDescent="0.15">
      <c r="A20" s="38" t="s">
        <v>19</v>
      </c>
      <c r="B20" s="39">
        <v>0.05</v>
      </c>
    </row>
    <row r="21" spans="1:2" ht="15.75" customHeight="1" x14ac:dyDescent="0.15">
      <c r="A21" s="38" t="s">
        <v>24</v>
      </c>
      <c r="B21" s="39">
        <v>0.08</v>
      </c>
    </row>
    <row r="22" spans="1:2" ht="15.75" customHeight="1" x14ac:dyDescent="0.15">
      <c r="A22" s="38" t="s">
        <v>38</v>
      </c>
      <c r="B22" s="39">
        <v>0.05</v>
      </c>
    </row>
    <row r="23" spans="1:2" ht="15.75" customHeight="1" x14ac:dyDescent="0.15">
      <c r="A23" s="38" t="s">
        <v>16</v>
      </c>
      <c r="B23" s="39">
        <v>0.05</v>
      </c>
    </row>
    <row r="24" spans="1:2" ht="15.75" customHeight="1" x14ac:dyDescent="0.15">
      <c r="A24" s="38" t="s">
        <v>17</v>
      </c>
      <c r="B24" s="39">
        <v>0.05</v>
      </c>
    </row>
    <row r="25" spans="1:2" ht="15.75" customHeight="1" x14ac:dyDescent="0.15">
      <c r="A25" s="38" t="s">
        <v>28</v>
      </c>
      <c r="B25" s="39">
        <v>0.05</v>
      </c>
    </row>
    <row r="26" spans="1:2" ht="15.75" customHeight="1" x14ac:dyDescent="0.15">
      <c r="A26" s="38" t="s">
        <v>22</v>
      </c>
      <c r="B26" s="39">
        <v>0.05</v>
      </c>
    </row>
    <row r="27" spans="1:2" ht="15.75" customHeight="1" x14ac:dyDescent="0.15">
      <c r="A27" s="38" t="s">
        <v>4</v>
      </c>
      <c r="B27" s="39">
        <v>0.08</v>
      </c>
    </row>
    <row r="28" spans="1:2" ht="15.75" customHeight="1" x14ac:dyDescent="0.15">
      <c r="A28" s="38" t="s">
        <v>6</v>
      </c>
      <c r="B28" s="39">
        <v>0.05</v>
      </c>
    </row>
    <row r="29" spans="1:2" ht="15.75" customHeight="1" x14ac:dyDescent="0.15">
      <c r="A29" s="38" t="s">
        <v>3</v>
      </c>
      <c r="B29" s="39">
        <v>0.08</v>
      </c>
    </row>
    <row r="30" spans="1:2" ht="15.75" customHeight="1" x14ac:dyDescent="0.15">
      <c r="A30" s="38" t="s">
        <v>44</v>
      </c>
      <c r="B30" s="39">
        <v>0.05</v>
      </c>
    </row>
    <row r="31" spans="1:2" ht="15.75" customHeight="1" x14ac:dyDescent="0.15">
      <c r="A31" s="38" t="s">
        <v>31</v>
      </c>
      <c r="B31" s="39">
        <v>0.05</v>
      </c>
    </row>
    <row r="32" spans="1:2" ht="15.75" customHeight="1" x14ac:dyDescent="0.15">
      <c r="A32" s="38" t="s">
        <v>20</v>
      </c>
      <c r="B32" s="39">
        <v>0.05</v>
      </c>
    </row>
    <row r="33" spans="1:2" ht="15.75" customHeight="1" x14ac:dyDescent="0.15">
      <c r="A33" s="38" t="s">
        <v>18</v>
      </c>
      <c r="B33" s="39">
        <v>0.05</v>
      </c>
    </row>
    <row r="34" spans="1:2" ht="15.75" customHeight="1" x14ac:dyDescent="0.15">
      <c r="A34" s="38" t="s">
        <v>11</v>
      </c>
      <c r="B34" s="39">
        <v>0.05</v>
      </c>
    </row>
    <row r="35" spans="1:2" ht="15.75" customHeight="1" x14ac:dyDescent="0.15">
      <c r="A35" s="38" t="s">
        <v>29</v>
      </c>
      <c r="B35" s="39">
        <v>0.05</v>
      </c>
    </row>
    <row r="36" spans="1:2" ht="15.75" customHeight="1" x14ac:dyDescent="0.15">
      <c r="A36" s="40" t="s">
        <v>27</v>
      </c>
      <c r="B36" s="39">
        <v>0.08</v>
      </c>
    </row>
    <row r="37" spans="1:2" ht="15.75" customHeight="1" x14ac:dyDescent="0.15">
      <c r="A37" s="40" t="s">
        <v>30</v>
      </c>
      <c r="B37" s="39">
        <v>0.08</v>
      </c>
    </row>
    <row r="38" spans="1:2" ht="15.75" customHeight="1" x14ac:dyDescent="0.15">
      <c r="A38" s="40" t="s">
        <v>0</v>
      </c>
      <c r="B38" s="39">
        <v>0.08</v>
      </c>
    </row>
    <row r="39" spans="1:2" ht="15.75" customHeight="1" x14ac:dyDescent="0.15">
      <c r="A39" s="38" t="s">
        <v>36</v>
      </c>
      <c r="B39" s="39">
        <v>0.08</v>
      </c>
    </row>
    <row r="40" spans="1:2" ht="15.75" customHeight="1" x14ac:dyDescent="0.15">
      <c r="A40" s="40" t="s">
        <v>34</v>
      </c>
      <c r="B40" s="39">
        <v>0.05</v>
      </c>
    </row>
    <row r="41" spans="1:2" ht="15.75" customHeight="1" x14ac:dyDescent="0.15">
      <c r="A41" s="38" t="s">
        <v>10</v>
      </c>
      <c r="B41" s="39">
        <v>0.08</v>
      </c>
    </row>
    <row r="42" spans="1:2" ht="15.75" customHeight="1" x14ac:dyDescent="0.15">
      <c r="A42" s="38" t="s">
        <v>7</v>
      </c>
      <c r="B42" s="39">
        <v>0.08</v>
      </c>
    </row>
    <row r="43" spans="1:2" ht="15.75" customHeight="1" x14ac:dyDescent="0.15">
      <c r="A43" s="38" t="s">
        <v>39</v>
      </c>
      <c r="B43" s="39">
        <v>0.05</v>
      </c>
    </row>
    <row r="44" spans="1:2" ht="15.75" customHeight="1" x14ac:dyDescent="0.15">
      <c r="A44" s="38" t="s">
        <v>21</v>
      </c>
      <c r="B44" s="39">
        <v>0.05</v>
      </c>
    </row>
    <row r="45" spans="1:2" ht="15.75" customHeight="1" x14ac:dyDescent="0.15">
      <c r="A45" s="38" t="s">
        <v>43</v>
      </c>
      <c r="B45" s="39">
        <v>0.05</v>
      </c>
    </row>
    <row r="46" spans="1:2" ht="15.75" customHeight="1" x14ac:dyDescent="0.15">
      <c r="A46" s="38" t="s">
        <v>33</v>
      </c>
      <c r="B46" s="39">
        <v>0.08</v>
      </c>
    </row>
    <row r="47" spans="1:2" ht="15.75" customHeight="1" x14ac:dyDescent="0.15">
      <c r="A47" s="38" t="s">
        <v>8</v>
      </c>
      <c r="B47" s="39">
        <v>0.05</v>
      </c>
    </row>
  </sheetData>
  <sortState xmlns:xlrd2="http://schemas.microsoft.com/office/spreadsheetml/2017/richdata2" ref="A4:B47">
    <sortCondition ref="A3:A47"/>
  </sortState>
  <mergeCells count="1">
    <mergeCell ref="A2:B2"/>
  </mergeCells>
  <hyperlinks>
    <hyperlink ref="A2:B2" r:id="rId1" display="Актуальные данные смотрите в Приложении №1 Публичной Оферты" xr:uid="{CB2DDF27-CD94-FB4E-8BBC-3077E5AE6B7F}"/>
  </hyperlink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12"/>
  <sheetViews>
    <sheetView zoomScale="116" zoomScaleNormal="116" workbookViewId="0">
      <selection activeCell="G3" sqref="G3"/>
    </sheetView>
  </sheetViews>
  <sheetFormatPr baseColWidth="10" defaultColWidth="14.5" defaultRowHeight="15.75" customHeight="1" x14ac:dyDescent="0.15"/>
  <cols>
    <col min="1" max="1" width="20.83203125" style="18" customWidth="1"/>
    <col min="2" max="5" width="14.83203125" style="18" customWidth="1"/>
    <col min="6" max="16384" width="14.5" style="18"/>
  </cols>
  <sheetData>
    <row r="1" spans="1:6" ht="38" customHeight="1" x14ac:dyDescent="0.15">
      <c r="A1" s="77" t="s">
        <v>47</v>
      </c>
      <c r="B1" s="69" t="s">
        <v>62</v>
      </c>
      <c r="C1" s="70"/>
      <c r="D1" s="71" t="s">
        <v>63</v>
      </c>
      <c r="E1" s="72"/>
    </row>
    <row r="2" spans="1:6" ht="23" customHeight="1" x14ac:dyDescent="0.15">
      <c r="A2" s="78"/>
      <c r="B2" s="25" t="s">
        <v>54</v>
      </c>
      <c r="C2" s="35" t="s">
        <v>55</v>
      </c>
      <c r="D2" s="25" t="s">
        <v>56</v>
      </c>
      <c r="E2" s="35" t="s">
        <v>57</v>
      </c>
      <c r="F2" s="19"/>
    </row>
    <row r="3" spans="1:6" ht="17" customHeight="1" x14ac:dyDescent="0.15">
      <c r="A3" s="33" t="s">
        <v>64</v>
      </c>
      <c r="B3" s="75">
        <f>C3/1.2</f>
        <v>132.5</v>
      </c>
      <c r="C3" s="73">
        <v>159</v>
      </c>
      <c r="D3" s="20">
        <f>E3/1.2</f>
        <v>83.333333333333343</v>
      </c>
      <c r="E3" s="21">
        <v>100</v>
      </c>
    </row>
    <row r="4" spans="1:6" ht="17" customHeight="1" x14ac:dyDescent="0.15">
      <c r="A4" s="33" t="s">
        <v>65</v>
      </c>
      <c r="B4" s="76"/>
      <c r="C4" s="74"/>
      <c r="D4" s="75">
        <f>E4/1.2</f>
        <v>166.66666666666669</v>
      </c>
      <c r="E4" s="73">
        <v>200</v>
      </c>
    </row>
    <row r="5" spans="1:6" ht="17" customHeight="1" x14ac:dyDescent="0.15">
      <c r="A5" s="33" t="s">
        <v>46</v>
      </c>
      <c r="B5" s="22">
        <f t="shared" ref="B5:D6" si="0">C5/1.2</f>
        <v>299.16666666666669</v>
      </c>
      <c r="C5" s="21">
        <v>359</v>
      </c>
      <c r="D5" s="76"/>
      <c r="E5" s="74"/>
    </row>
    <row r="6" spans="1:6" ht="17" customHeight="1" x14ac:dyDescent="0.15">
      <c r="A6" s="33" t="s">
        <v>66</v>
      </c>
      <c r="B6" s="22">
        <f t="shared" si="0"/>
        <v>549.16666666666674</v>
      </c>
      <c r="C6" s="21">
        <v>659</v>
      </c>
      <c r="D6" s="22">
        <f t="shared" si="0"/>
        <v>333.33333333333337</v>
      </c>
      <c r="E6" s="21">
        <v>400</v>
      </c>
    </row>
    <row r="7" spans="1:6" ht="17" customHeight="1" x14ac:dyDescent="0.15">
      <c r="A7" s="33" t="s">
        <v>67</v>
      </c>
      <c r="B7" s="63" t="s">
        <v>68</v>
      </c>
      <c r="C7" s="64"/>
      <c r="D7" s="22">
        <f t="shared" ref="D7" si="1">E7/1.2</f>
        <v>791.66666666666674</v>
      </c>
      <c r="E7" s="21">
        <v>950</v>
      </c>
    </row>
    <row r="8" spans="1:6" ht="17" customHeight="1" x14ac:dyDescent="0.15">
      <c r="A8" s="33" t="s">
        <v>49</v>
      </c>
      <c r="B8" s="65"/>
      <c r="C8" s="66"/>
      <c r="D8" s="22">
        <f t="shared" ref="D8" si="2">E8/1.2</f>
        <v>1291.6666666666667</v>
      </c>
      <c r="E8" s="21">
        <v>1550</v>
      </c>
    </row>
    <row r="9" spans="1:6" ht="17" customHeight="1" x14ac:dyDescent="0.15">
      <c r="A9" s="33" t="s">
        <v>50</v>
      </c>
      <c r="B9" s="65"/>
      <c r="C9" s="66"/>
      <c r="D9" s="22">
        <f t="shared" ref="D9" si="3">E9/1.2</f>
        <v>1541.6666666666667</v>
      </c>
      <c r="E9" s="21">
        <v>1850</v>
      </c>
    </row>
    <row r="10" spans="1:6" ht="17" customHeight="1" x14ac:dyDescent="0.15">
      <c r="A10" s="33" t="s">
        <v>51</v>
      </c>
      <c r="B10" s="65"/>
      <c r="C10" s="66"/>
      <c r="D10" s="22">
        <f t="shared" ref="D10" si="4">E10/1.2</f>
        <v>1708.3333333333335</v>
      </c>
      <c r="E10" s="21">
        <v>2050</v>
      </c>
    </row>
    <row r="11" spans="1:6" ht="17" customHeight="1" x14ac:dyDescent="0.15">
      <c r="A11" s="34" t="s">
        <v>52</v>
      </c>
      <c r="B11" s="67"/>
      <c r="C11" s="68"/>
      <c r="D11" s="23">
        <f t="shared" ref="D11" si="5">E11/1.2</f>
        <v>2041.6666666666667</v>
      </c>
      <c r="E11" s="24">
        <v>2450</v>
      </c>
    </row>
    <row r="12" spans="1:6" ht="25" customHeight="1" x14ac:dyDescent="0.15">
      <c r="A12" s="62" t="s">
        <v>73</v>
      </c>
      <c r="B12" s="62"/>
      <c r="C12" s="62"/>
      <c r="D12" s="62"/>
      <c r="E12" s="62"/>
    </row>
  </sheetData>
  <sheetProtection selectLockedCells="1" selectUnlockedCells="1"/>
  <mergeCells count="9">
    <mergeCell ref="A12:E12"/>
    <mergeCell ref="B7:C11"/>
    <mergeCell ref="B1:C1"/>
    <mergeCell ref="D1:E1"/>
    <mergeCell ref="E4:E5"/>
    <mergeCell ref="C3:C4"/>
    <mergeCell ref="B3:B4"/>
    <mergeCell ref="D4:D5"/>
    <mergeCell ref="A1:A2"/>
  </mergeCells>
  <hyperlinks>
    <hyperlink ref="A12" r:id="rId1" xr:uid="{F4482D6A-96D7-D44F-A060-D89060AEEE3F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Калькулятор</vt:lpstr>
      <vt:lpstr>Комиссии</vt:lpstr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2021-01-28T13:59:47Z</dcterms:created>
  <dcterms:modified xsi:type="dcterms:W3CDTF">2023-03-13T12:27:22Z</dcterms:modified>
</cp:coreProperties>
</file>